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915d93c39e1aa75e/Documents/Cleeve My Documents/Accounts/2024/AGAR 2024/"/>
    </mc:Choice>
  </mc:AlternateContent>
  <xr:revisionPtr revIDLastSave="95" documentId="8_{9C10F9BE-CCBC-4ED1-BD44-4B5704EC690A}" xr6:coauthVersionLast="47" xr6:coauthVersionMax="47" xr10:uidLastSave="{DB765B23-AFA5-4DEA-BB43-F6622DA550E1}"/>
  <bookViews>
    <workbookView xWindow="-108" yWindow="-108" windowWidth="23256" windowHeight="12456" tabRatio="874" activeTab="7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4" l="1"/>
  <c r="E34" i="11" l="1"/>
  <c r="C34" i="11"/>
  <c r="C40" i="11"/>
  <c r="B40" i="11"/>
  <c r="D39" i="11"/>
  <c r="D38" i="11"/>
  <c r="D37" i="11"/>
  <c r="D40" i="11" l="1"/>
  <c r="F20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<sst xmlns="http://schemas.openxmlformats.org/spreadsheetml/2006/main" count="180" uniqueCount="100">
  <si>
    <t>Total</t>
  </si>
  <si>
    <t>Explanation (Ensure each explanation is quantified)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</si>
  <si>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</si>
  <si>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</si>
  <si>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</si>
  <si>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</si>
  <si>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</si>
  <si>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</si>
  <si>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</si>
  <si>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</si>
  <si>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</si>
  <si>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</si>
  <si>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</si>
  <si>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</si>
  <si>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</si>
  <si>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</si>
  <si>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</si>
  <si>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</si>
  <si>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</si>
  <si>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</si>
  <si>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</si>
  <si>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</si>
  <si>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</si>
  <si>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</si>
  <si>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</si>
  <si>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</si>
  <si>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</si>
  <si>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</si>
  <si>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</si>
  <si>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</si>
  <si>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</si>
  <si>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</si>
  <si>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</si>
  <si>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</si>
  <si>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</si>
  <si>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</si>
  <si>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</si>
  <si>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</si>
  <si>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</si>
  <si>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</si>
  <si>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</si>
  <si>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</si>
  <si>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</si>
  <si>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</si>
  <si>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</si>
  <si>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</si>
  <si>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</si>
  <si>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</si>
  <si>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</si>
  <si>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</si>
  <si>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General reserve</t>
  </si>
  <si>
    <t>Total reserves (must agree to Box 7)</t>
  </si>
  <si>
    <t>Bal c/f checker</t>
  </si>
  <si>
    <t>Accounting statements 2023-24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</si>
  <si>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</si>
  <si>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</si>
  <si>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</si>
  <si>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</si>
  <si>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</si>
  <si>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</si>
  <si>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</si>
  <si>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</si>
  <si>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</si>
  <si>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</si>
  <si>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</si>
  <si>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</si>
  <si>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In 2022/23 we were in receipt of Bristol Airport Grant of £5,000 and CIL Monies of £400.</t>
  </si>
  <si>
    <t>Not repeated for 2023/24.</t>
  </si>
  <si>
    <t>Insurance EMR</t>
  </si>
  <si>
    <t>Legal/ Planning EMR</t>
  </si>
  <si>
    <t>Defibrilator EMR</t>
  </si>
  <si>
    <t>Election EMR</t>
  </si>
  <si>
    <t xml:space="preserve">Cleeve Hill Road EMR </t>
  </si>
  <si>
    <t>CIL Monies EMR</t>
  </si>
  <si>
    <t>Goblin Combe EMR (£2,982 spent 2022/23)</t>
  </si>
  <si>
    <t>Millenium Gardens EMR</t>
  </si>
  <si>
    <t>During the year work was completed at Goblin Combe Car Park as follows:-</t>
  </si>
  <si>
    <t>Fencing                        £1,718.69</t>
  </si>
  <si>
    <t>Bike racks                       £272.16</t>
  </si>
  <si>
    <t>Wooden Bollards          £525.00</t>
  </si>
  <si>
    <t>Chalice Stones               £125.00</t>
  </si>
  <si>
    <t>Signs on fencing             £143.50</t>
  </si>
  <si>
    <t>Hardwood posts            £930.00</t>
  </si>
  <si>
    <t>Shredder                           £29.99</t>
  </si>
  <si>
    <r>
      <rPr>
        <b/>
        <sz val="11"/>
        <rFont val="Calibri"/>
        <family val="2"/>
        <scheme val="minor"/>
      </rPr>
      <t xml:space="preserve">Total additions </t>
    </r>
    <r>
      <rPr>
        <sz val="11"/>
        <rFont val="Calibri"/>
        <family val="2"/>
        <scheme val="minor"/>
      </rPr>
      <t xml:space="preserve">         </t>
    </r>
    <r>
      <rPr>
        <b/>
        <sz val="11"/>
        <rFont val="Calibri"/>
        <family val="2"/>
        <scheme val="minor"/>
      </rPr>
      <t xml:space="preserve">  £3744.34</t>
    </r>
  </si>
  <si>
    <t>In 2023/24 the following increased:-</t>
  </si>
  <si>
    <t>Bank Interest up from £292 to £702 i.e additional £410</t>
  </si>
  <si>
    <t>Precept up from £16,658 to £16,989 i.e. additional £333</t>
  </si>
  <si>
    <t>VAT Reclaimed up from £943 to £1,658 i.e. additional £715</t>
  </si>
  <si>
    <t>In 2023/24 expenditure increased as follows:-</t>
  </si>
  <si>
    <t>Further work under CIL at car park £1,116</t>
  </si>
  <si>
    <t>Work completed on the Car Park at Goblin Combe. £7,248</t>
  </si>
  <si>
    <t>Land Maintenance increased from £1,745 to £2,830 I.e increase of £1,085</t>
  </si>
  <si>
    <t>No</t>
  </si>
  <si>
    <t>In 2023/24 expenditure reduced as follows:-</t>
  </si>
  <si>
    <t>Payment to North Somerset Council as contribution for road improvement £6,160</t>
  </si>
  <si>
    <t>Parish Grants paid reduced from £1,400 to £950 i.e. decrease of £450</t>
  </si>
  <si>
    <t>Repairs and renewals reduced from £925 to £426 i.e. decrease of £499</t>
  </si>
  <si>
    <t>Yes at £2,784</t>
  </si>
  <si>
    <t>Yes at £930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</si>
</sst>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21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14" fillId="0" borderId="14" xfId="0" applyFont="1" applyBorder="1"/>
    <xf numFmtId="0" fontId="16" fillId="0" borderId="0" xfId="0" applyFont="1"/>
    <xf numFmtId="0" fontId="14" fillId="3" borderId="1" xfId="0" applyFont="1" applyFill="1" applyBorder="1"/>
    <xf numFmtId="0" fontId="14" fillId="0" borderId="0" xfId="0" applyFont="1" applyAlignment="1">
      <alignment horizontal="right"/>
    </xf>
    <xf numFmtId="9" fontId="17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8" fillId="0" borderId="0" xfId="0" applyFont="1"/>
    <xf numFmtId="0" fontId="19" fillId="0" borderId="0" xfId="0" applyFont="1"/>
    <xf numFmtId="0" fontId="11" fillId="0" borderId="1" xfId="0" applyFont="1" applyBorder="1"/>
    <xf numFmtId="0" fontId="19" fillId="0" borderId="1" xfId="0" applyFont="1" applyBorder="1"/>
    <xf numFmtId="44" fontId="19" fillId="0" borderId="1" xfId="3" applyFont="1" applyBorder="1"/>
    <xf numFmtId="164" fontId="7" fillId="0" borderId="1" xfId="0" applyNumberFormat="1" applyFont="1" applyBorder="1"/>
    <xf numFmtId="0" fontId="5" fillId="0" borderId="1" xfId="0" applyFont="1" applyBorder="1"/>
    <xf numFmtId="44" fontId="19" fillId="0" borderId="1" xfId="3" applyFont="1" applyFill="1" applyBorder="1"/>
    <xf numFmtId="164" fontId="19" fillId="0" borderId="0" xfId="0" applyNumberFormat="1" applyFont="1"/>
    <xf numFmtId="164" fontId="14" fillId="0" borderId="0" xfId="0" applyNumberFormat="1" applyFont="1"/>
    <xf numFmtId="164" fontId="15" fillId="0" borderId="15" xfId="0" applyNumberFormat="1" applyFont="1" applyBorder="1"/>
    <xf numFmtId="17" fontId="20" fillId="0" borderId="0" xfId="0" applyNumberFormat="1" applyFont="1"/>
    <xf numFmtId="0" fontId="20" fillId="0" borderId="0" xfId="0" applyFont="1"/>
    <xf numFmtId="44" fontId="20" fillId="0" borderId="0" xfId="3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8" fillId="0" borderId="2" xfId="0" applyFont="1" applyBorder="1"/>
    <xf numFmtId="0" fontId="8" fillId="0" borderId="3" xfId="0" applyFont="1" applyBorder="1"/>
    <xf numFmtId="0" fontId="19" fillId="0" borderId="2" xfId="0" applyFont="1" applyBorder="1"/>
    <xf numFmtId="0" fontId="6" fillId="0" borderId="3" xfId="0" applyFont="1" applyBorder="1"/>
    <xf numFmtId="0" fontId="3" fillId="2" borderId="3" xfId="0" applyFont="1" applyFill="1" applyBorder="1" applyAlignment="1">
      <alignment wrapText="1"/>
    </xf>
    <xf numFmtId="0" fontId="7" fillId="0" borderId="3" xfId="0" applyFont="1" applyBorder="1"/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7" workbookViewId="0">
      <selection activeCell="D13" sqref="D13"/>
    </sheetView>
  </sheetViews>
  <sheetFormatPr defaultRowHeight="14.4" x14ac:dyDescent="0.3"/>
  <cols>
    <col min="1" max="1" width="4.109375" customWidth="1"/>
    <col min="2" max="2" width="28.6640625" style="21" customWidth="1"/>
    <col min="3" max="6" width="16.5546875" customWidth="1"/>
    <col min="7" max="8" width="16.5546875" hidden="1" customWidth="1"/>
    <col min="9" max="9" width="77.109375" style="23" customWidth="1"/>
    <col min="10" max="10" width="23.109375" bestFit="1" customWidth="1"/>
  </cols>
  <sheetData>
    <row r="1" spans="2:10" ht="17.25" customHeight="1" x14ac:dyDescent="0.3">
      <c r="B1" s="25" t="s">
        <v>53</v>
      </c>
    </row>
    <row r="3" spans="2:10" ht="15" customHeight="1" x14ac:dyDescent="0.3">
      <c r="B3" s="88" t="s">
        <v>38</v>
      </c>
      <c r="C3" s="89"/>
      <c r="D3" s="89"/>
      <c r="E3" s="89"/>
      <c r="F3" s="89"/>
      <c r="G3" s="89"/>
      <c r="H3" s="89"/>
      <c r="I3" s="89"/>
    </row>
    <row r="4" spans="2:10" ht="15" customHeight="1" thickBot="1" x14ac:dyDescent="0.35"/>
    <row r="5" spans="2:10" ht="15" customHeight="1" x14ac:dyDescent="0.3">
      <c r="B5" s="26"/>
      <c r="C5" s="87" t="s">
        <v>15</v>
      </c>
      <c r="D5" s="87"/>
      <c r="E5" s="46"/>
      <c r="F5" s="46"/>
      <c r="G5" s="46"/>
      <c r="H5" s="46"/>
      <c r="I5" s="36" t="s">
        <v>16</v>
      </c>
      <c r="J5" s="41" t="s">
        <v>42</v>
      </c>
    </row>
    <row r="6" spans="2:10" ht="28.8" x14ac:dyDescent="0.3">
      <c r="B6" s="27"/>
      <c r="C6" s="28">
        <v>45016</v>
      </c>
      <c r="D6" s="28">
        <v>45382</v>
      </c>
      <c r="E6" s="47" t="s">
        <v>43</v>
      </c>
      <c r="F6" s="47" t="s">
        <v>44</v>
      </c>
      <c r="G6" s="47"/>
      <c r="H6" s="47"/>
      <c r="I6" s="37" t="s">
        <v>37</v>
      </c>
      <c r="J6" s="42"/>
    </row>
    <row r="7" spans="2:10" s="20" customFormat="1" ht="28.8" x14ac:dyDescent="0.3">
      <c r="B7" s="29" t="s">
        <v>17</v>
      </c>
      <c r="C7" s="65">
        <v>30456</v>
      </c>
      <c r="D7" s="65">
        <v>33798</v>
      </c>
      <c r="E7" s="54"/>
      <c r="F7" s="54"/>
      <c r="G7" s="49"/>
      <c r="H7" s="49"/>
      <c r="I7" s="38" t="s">
        <v>36</v>
      </c>
      <c r="J7" s="43"/>
    </row>
    <row r="8" spans="2:10" s="20" customFormat="1" ht="28.8" x14ac:dyDescent="0.3">
      <c r="B8" s="29" t="s">
        <v>18</v>
      </c>
      <c r="C8" s="65">
        <v>16656</v>
      </c>
      <c r="D8" s="65">
        <v>16989</v>
      </c>
      <c r="E8" s="49">
        <f>D8-C8</f>
        <v>333</v>
      </c>
      <c r="F8" s="48">
        <f>IF(AND(C8=0,D8=0),0,IF(C8=0,1,IF(D8=0,-1,(D8-C8)/C8)))</f>
        <v>1.9992795389048992E-2</v>
      </c>
      <c r="G8" s="33" t="str">
        <f>IF(E8&gt;100000,"Yes",IF(E8&lt;-100000,"Yes","No"))</f>
        <v>No</v>
      </c>
      <c r="H8" s="33" t="str">
        <f>IF(F8&gt;15%,"Yes",IF(F8&lt;-15%,"Yes","No"))</f>
        <v>No</v>
      </c>
      <c r="I8" s="38" t="s">
        <v>19</v>
      </c>
      <c r="J8" s="45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0" customFormat="1" ht="34.5" customHeight="1" x14ac:dyDescent="0.3">
      <c r="B9" s="29" t="s">
        <v>20</v>
      </c>
      <c r="C9" s="65">
        <v>7161</v>
      </c>
      <c r="D9" s="65">
        <v>2757</v>
      </c>
      <c r="E9" s="49">
        <f t="shared" ref="E9:E12" si="0">D9-C9</f>
        <v>-4404</v>
      </c>
      <c r="F9" s="48">
        <f t="shared" ref="F9:F12" si="1">IF(AND(C9=0,D9=0),0,IF(C9=0,1,IF(D9=0,-1,(D9-C9)/C9)))</f>
        <v>-0.61499790532048593</v>
      </c>
      <c r="G9" s="33" t="str">
        <f t="shared" ref="G9:G12" si="2">IF(E9&gt;100000,"Yes",IF(E9&lt;-100000,"Yes","No"))</f>
        <v>No</v>
      </c>
      <c r="H9" s="33" t="str">
        <f t="shared" ref="H9:H12" si="3">IF(F9&gt;15%,"Yes",IF(F9&lt;-15%,"Yes","No"))</f>
        <v>Yes</v>
      </c>
      <c r="I9" s="38" t="s">
        <v>21</v>
      </c>
      <c r="J9" s="45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0" t="s">
        <v>22</v>
      </c>
      <c r="C10" s="65">
        <v>8488</v>
      </c>
      <c r="D10" s="65">
        <v>8197</v>
      </c>
      <c r="E10" s="49">
        <f t="shared" si="0"/>
        <v>-291</v>
      </c>
      <c r="F10" s="48">
        <f t="shared" si="1"/>
        <v>-3.4283694627709707E-2</v>
      </c>
      <c r="G10" s="33" t="str">
        <f t="shared" si="2"/>
        <v>No</v>
      </c>
      <c r="H10" s="33" t="str">
        <f t="shared" si="3"/>
        <v>No</v>
      </c>
      <c r="I10" s="38" t="s">
        <v>23</v>
      </c>
      <c r="J10" s="45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28.8" x14ac:dyDescent="0.3">
      <c r="B11" s="30" t="s">
        <v>24</v>
      </c>
      <c r="C11" s="65">
        <v>0</v>
      </c>
      <c r="D11" s="65">
        <v>0</v>
      </c>
      <c r="E11" s="49">
        <f t="shared" si="0"/>
        <v>0</v>
      </c>
      <c r="F11" s="48">
        <f t="shared" si="1"/>
        <v>0</v>
      </c>
      <c r="G11" s="33" t="str">
        <f t="shared" si="2"/>
        <v>No</v>
      </c>
      <c r="H11" s="33" t="str">
        <f t="shared" si="3"/>
        <v>No</v>
      </c>
      <c r="I11" s="38" t="s">
        <v>25</v>
      </c>
      <c r="J11" s="45" t="str">
        <f t="shared" si="4"/>
        <v>No explanation required</v>
      </c>
    </row>
    <row r="12" spans="2:10" ht="28.8" x14ac:dyDescent="0.3">
      <c r="B12" s="30" t="s">
        <v>26</v>
      </c>
      <c r="C12" s="65">
        <v>11866</v>
      </c>
      <c r="D12" s="65">
        <v>22639</v>
      </c>
      <c r="E12" s="49">
        <f t="shared" si="0"/>
        <v>10773</v>
      </c>
      <c r="F12" s="48">
        <f t="shared" si="1"/>
        <v>0.90788808360020223</v>
      </c>
      <c r="G12" s="33" t="str">
        <f t="shared" si="2"/>
        <v>No</v>
      </c>
      <c r="H12" s="33" t="str">
        <f t="shared" si="3"/>
        <v>Yes</v>
      </c>
      <c r="I12" s="38" t="s">
        <v>27</v>
      </c>
      <c r="J12" s="45" t="str">
        <f t="shared" si="4"/>
        <v>Please explain within the relevant tab</v>
      </c>
    </row>
    <row r="13" spans="2:10" ht="38.25" customHeight="1" thickBot="1" x14ac:dyDescent="0.35">
      <c r="B13" s="31" t="s">
        <v>28</v>
      </c>
      <c r="C13" s="66">
        <v>33798</v>
      </c>
      <c r="D13" s="66">
        <v>22708</v>
      </c>
      <c r="E13" s="55"/>
      <c r="F13" s="55"/>
      <c r="G13" s="50"/>
      <c r="H13" s="50"/>
      <c r="I13" s="39" t="s">
        <v>29</v>
      </c>
      <c r="J13" s="45" t="s">
        <v>61</v>
      </c>
    </row>
    <row r="14" spans="2:10" ht="15" thickBot="1" x14ac:dyDescent="0.35">
      <c r="B14" s="22"/>
      <c r="C14" s="51" t="s">
        <v>52</v>
      </c>
      <c r="D14" s="51" t="s">
        <v>52</v>
      </c>
      <c r="E14" s="51"/>
      <c r="F14" s="51"/>
      <c r="G14" s="51"/>
      <c r="H14" s="51"/>
      <c r="I14" s="24"/>
      <c r="J14" s="45"/>
    </row>
    <row r="15" spans="2:10" ht="28.8" x14ac:dyDescent="0.3">
      <c r="B15" s="32" t="s">
        <v>30</v>
      </c>
      <c r="C15" s="67">
        <v>33798</v>
      </c>
      <c r="D15" s="67">
        <v>22708</v>
      </c>
      <c r="E15" s="53"/>
      <c r="F15" s="56"/>
      <c r="G15" s="52"/>
      <c r="H15" s="52"/>
      <c r="I15" s="40" t="s">
        <v>31</v>
      </c>
      <c r="J15" s="44"/>
    </row>
    <row r="16" spans="2:10" ht="28.8" x14ac:dyDescent="0.3">
      <c r="B16" s="30" t="s">
        <v>32</v>
      </c>
      <c r="C16" s="65">
        <v>46108</v>
      </c>
      <c r="D16" s="65">
        <v>49853</v>
      </c>
      <c r="E16" s="49">
        <f>D16-C16</f>
        <v>3745</v>
      </c>
      <c r="F16" s="48">
        <f t="shared" ref="F16:F17" si="5">IF(AND(C16=0,D16=0),0,IF(C16=0,1,IF(D16=0,-1,(D16-C16)/C16)))</f>
        <v>8.1222347531881664E-2</v>
      </c>
      <c r="G16" s="33" t="str">
        <f t="shared" ref="G16:G17" si="6">IF(E16&gt;100000,"Yes",IF(E16&lt;-100000,"Yes","No"))</f>
        <v>No</v>
      </c>
      <c r="H16" s="33" t="str">
        <f t="shared" ref="H16:H17" si="7">IF(F16&gt;15%,"Yes",IF(F16&lt;-15%,"Yes","No"))</f>
        <v>No</v>
      </c>
      <c r="I16" s="38" t="s">
        <v>33</v>
      </c>
      <c r="J16" s="45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1" t="s">
        <v>34</v>
      </c>
      <c r="C17" s="68"/>
      <c r="D17" s="68"/>
      <c r="E17" s="50">
        <f>D17-C17</f>
        <v>0</v>
      </c>
      <c r="F17" s="57">
        <f t="shared" si="5"/>
        <v>0</v>
      </c>
      <c r="G17" s="34" t="str">
        <f t="shared" si="6"/>
        <v>No</v>
      </c>
      <c r="H17" s="34" t="str">
        <f t="shared" si="7"/>
        <v>No</v>
      </c>
      <c r="I17" s="39" t="s">
        <v>35</v>
      </c>
      <c r="J17" s="45" t="str">
        <f t="shared" si="8"/>
        <v>Enter figures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1" sqref="B11:C11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3</v>
      </c>
    </row>
    <row r="3" spans="2:6" x14ac:dyDescent="0.3">
      <c r="B3" s="8"/>
    </row>
    <row r="4" spans="2:6" x14ac:dyDescent="0.3">
      <c r="B4" t="s">
        <v>2</v>
      </c>
      <c r="C4" s="35">
        <f>'Accounting Statement'!C8</f>
        <v>16656</v>
      </c>
      <c r="D4" t="s">
        <v>54</v>
      </c>
      <c r="E4" s="35">
        <f>'Accounting Statement'!D8</f>
        <v>16989</v>
      </c>
    </row>
    <row r="6" spans="2:6" x14ac:dyDescent="0.3">
      <c r="D6" t="s">
        <v>5</v>
      </c>
      <c r="E6" s="1">
        <f>E4-C4</f>
        <v>333</v>
      </c>
    </row>
    <row r="7" spans="2:6" x14ac:dyDescent="0.3">
      <c r="D7" t="s">
        <v>39</v>
      </c>
      <c r="E7" s="6">
        <f>IF(AND(C4=0,E4=0),0,IF(C4=0,1,IF(E4=0,-1,(E4-C4)/C4)))</f>
        <v>1.9992795389048992E-2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7</v>
      </c>
    </row>
    <row r="10" spans="2:6" x14ac:dyDescent="0.3">
      <c r="B10" s="8"/>
    </row>
    <row r="11" spans="2:6" s="3" customFormat="1" ht="27.6" x14ac:dyDescent="0.3">
      <c r="B11" s="4" t="s">
        <v>4</v>
      </c>
      <c r="C11" s="4" t="s">
        <v>55</v>
      </c>
      <c r="D11" s="5" t="s">
        <v>5</v>
      </c>
      <c r="E11" s="92" t="s">
        <v>1</v>
      </c>
      <c r="F11" s="93"/>
    </row>
    <row r="12" spans="2:6" s="11" customFormat="1" x14ac:dyDescent="0.3">
      <c r="B12" s="12"/>
      <c r="C12" s="12"/>
      <c r="D12" s="13">
        <f t="shared" ref="D12:D25" si="0">C12-B12</f>
        <v>0</v>
      </c>
      <c r="E12" s="90"/>
      <c r="F12" s="91"/>
    </row>
    <row r="13" spans="2:6" s="11" customFormat="1" x14ac:dyDescent="0.3">
      <c r="B13" s="12"/>
      <c r="C13" s="12"/>
      <c r="D13" s="13">
        <f t="shared" si="0"/>
        <v>0</v>
      </c>
      <c r="E13" s="90"/>
      <c r="F13" s="91"/>
    </row>
    <row r="14" spans="2:6" s="11" customFormat="1" x14ac:dyDescent="0.3">
      <c r="B14" s="12"/>
      <c r="C14" s="12"/>
      <c r="D14" s="13">
        <f t="shared" si="0"/>
        <v>0</v>
      </c>
      <c r="E14" s="90"/>
      <c r="F14" s="91"/>
    </row>
    <row r="15" spans="2:6" s="11" customFormat="1" x14ac:dyDescent="0.3">
      <c r="B15" s="12"/>
      <c r="C15" s="12"/>
      <c r="D15" s="13">
        <f t="shared" si="0"/>
        <v>0</v>
      </c>
      <c r="E15" s="90"/>
      <c r="F15" s="91"/>
    </row>
    <row r="16" spans="2:6" s="11" customFormat="1" x14ac:dyDescent="0.3">
      <c r="B16" s="12"/>
      <c r="C16" s="12"/>
      <c r="D16" s="13">
        <f t="shared" si="0"/>
        <v>0</v>
      </c>
      <c r="E16" s="90"/>
      <c r="F16" s="91"/>
    </row>
    <row r="17" spans="1:8" s="11" customFormat="1" x14ac:dyDescent="0.3">
      <c r="B17" s="12"/>
      <c r="C17" s="12"/>
      <c r="D17" s="13">
        <f t="shared" si="0"/>
        <v>0</v>
      </c>
      <c r="E17" s="90"/>
      <c r="F17" s="91"/>
    </row>
    <row r="18" spans="1:8" s="11" customFormat="1" x14ac:dyDescent="0.3">
      <c r="B18" s="12"/>
      <c r="C18" s="12"/>
      <c r="D18" s="13">
        <f t="shared" si="0"/>
        <v>0</v>
      </c>
      <c r="E18" s="90"/>
      <c r="F18" s="91"/>
    </row>
    <row r="19" spans="1:8" s="11" customFormat="1" x14ac:dyDescent="0.3">
      <c r="B19" s="12"/>
      <c r="C19" s="12"/>
      <c r="D19" s="13">
        <f t="shared" si="0"/>
        <v>0</v>
      </c>
      <c r="E19" s="90"/>
      <c r="F19" s="91"/>
    </row>
    <row r="20" spans="1:8" s="11" customFormat="1" x14ac:dyDescent="0.3">
      <c r="B20" s="12"/>
      <c r="C20" s="12"/>
      <c r="D20" s="13">
        <f t="shared" si="0"/>
        <v>0</v>
      </c>
      <c r="E20" s="90"/>
      <c r="F20" s="91"/>
    </row>
    <row r="21" spans="1:8" s="11" customFormat="1" x14ac:dyDescent="0.3">
      <c r="B21" s="12"/>
      <c r="C21" s="12"/>
      <c r="D21" s="13">
        <f t="shared" si="0"/>
        <v>0</v>
      </c>
      <c r="E21" s="90"/>
      <c r="F21" s="91"/>
    </row>
    <row r="22" spans="1:8" s="11" customFormat="1" x14ac:dyDescent="0.3">
      <c r="B22" s="12"/>
      <c r="C22" s="12"/>
      <c r="D22" s="13">
        <f t="shared" si="0"/>
        <v>0</v>
      </c>
      <c r="E22" s="90"/>
      <c r="F22" s="91"/>
    </row>
    <row r="23" spans="1:8" s="11" customFormat="1" x14ac:dyDescent="0.3">
      <c r="B23" s="12"/>
      <c r="C23" s="12"/>
      <c r="D23" s="13">
        <f t="shared" si="0"/>
        <v>0</v>
      </c>
      <c r="E23" s="90"/>
      <c r="F23" s="91"/>
    </row>
    <row r="24" spans="1:8" s="11" customFormat="1" x14ac:dyDescent="0.3">
      <c r="B24" s="12"/>
      <c r="C24" s="12"/>
      <c r="D24" s="13">
        <f t="shared" si="0"/>
        <v>0</v>
      </c>
      <c r="E24" s="90"/>
      <c r="F24" s="91"/>
    </row>
    <row r="25" spans="1:8" s="11" customFormat="1" x14ac:dyDescent="0.3">
      <c r="B25" s="12"/>
      <c r="C25" s="12"/>
      <c r="D25" s="13">
        <f t="shared" si="0"/>
        <v>0</v>
      </c>
      <c r="E25" s="90"/>
      <c r="F25" s="91"/>
    </row>
    <row r="26" spans="1:8" x14ac:dyDescent="0.3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94"/>
      <c r="F26" s="91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6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2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workbookViewId="0">
      <selection activeCell="E20" sqref="E20:F20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2</v>
      </c>
      <c r="C4" s="35">
        <f>'Accounting Statement'!C9</f>
        <v>7161</v>
      </c>
      <c r="D4" t="s">
        <v>54</v>
      </c>
      <c r="E4" s="35">
        <f>'Accounting Statement'!D9</f>
        <v>2757</v>
      </c>
    </row>
    <row r="6" spans="1:7" x14ac:dyDescent="0.3">
      <c r="D6" t="s">
        <v>5</v>
      </c>
      <c r="E6" s="1">
        <f>E4-C4</f>
        <v>-4404</v>
      </c>
    </row>
    <row r="7" spans="1:7" x14ac:dyDescent="0.3">
      <c r="D7" t="s">
        <v>39</v>
      </c>
      <c r="E7" s="6">
        <f>IF(AND(C4=0,E4=0),0,IF(C4=0,1,IF(E4=0,-1,(E4-C4)/C4)))</f>
        <v>-0.61499790532048593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7</v>
      </c>
    </row>
    <row r="10" spans="1:7" x14ac:dyDescent="0.3">
      <c r="B10" s="73" t="s">
        <v>40</v>
      </c>
    </row>
    <row r="11" spans="1:7" x14ac:dyDescent="0.3">
      <c r="B11" s="73" t="s">
        <v>56</v>
      </c>
    </row>
    <row r="12" spans="1:7" x14ac:dyDescent="0.3">
      <c r="B12" s="73"/>
    </row>
    <row r="13" spans="1:7" x14ac:dyDescent="0.3">
      <c r="B13" s="8"/>
    </row>
    <row r="14" spans="1:7" s="3" customFormat="1" ht="27.6" x14ac:dyDescent="0.3">
      <c r="B14" s="4" t="s">
        <v>4</v>
      </c>
      <c r="C14" s="4" t="s">
        <v>55</v>
      </c>
      <c r="D14" s="5" t="s">
        <v>5</v>
      </c>
      <c r="E14" s="92" t="s">
        <v>1</v>
      </c>
      <c r="F14" s="93"/>
    </row>
    <row r="15" spans="1:7" s="17" customFormat="1" x14ac:dyDescent="0.3">
      <c r="A15" s="16"/>
      <c r="B15" s="13">
        <v>7161</v>
      </c>
      <c r="C15" s="13">
        <v>2757</v>
      </c>
      <c r="D15" s="71">
        <f>C15-B15</f>
        <v>-4404</v>
      </c>
      <c r="E15" s="95" t="s">
        <v>66</v>
      </c>
      <c r="F15" s="96"/>
      <c r="G15" s="16"/>
    </row>
    <row r="16" spans="1:7" s="11" customFormat="1" x14ac:dyDescent="0.3">
      <c r="B16" s="12"/>
      <c r="C16" s="12"/>
      <c r="D16" s="71">
        <f t="shared" ref="D16:D29" si="0">C16-B16</f>
        <v>0</v>
      </c>
      <c r="E16" s="97" t="s">
        <v>67</v>
      </c>
      <c r="F16" s="91"/>
    </row>
    <row r="17" spans="1:8" s="11" customFormat="1" x14ac:dyDescent="0.3">
      <c r="B17" s="12"/>
      <c r="C17" s="12"/>
      <c r="D17" s="71">
        <f t="shared" si="0"/>
        <v>0</v>
      </c>
      <c r="E17" s="90"/>
      <c r="F17" s="91"/>
    </row>
    <row r="18" spans="1:8" s="11" customFormat="1" x14ac:dyDescent="0.3">
      <c r="B18" s="12"/>
      <c r="C18" s="12"/>
      <c r="D18" s="71">
        <f t="shared" si="0"/>
        <v>0</v>
      </c>
      <c r="E18" s="97" t="s">
        <v>85</v>
      </c>
      <c r="F18" s="98"/>
    </row>
    <row r="19" spans="1:8" s="11" customFormat="1" x14ac:dyDescent="0.3">
      <c r="B19" s="12"/>
      <c r="C19" s="12"/>
      <c r="D19" s="71">
        <f t="shared" si="0"/>
        <v>0</v>
      </c>
      <c r="E19" s="97" t="s">
        <v>86</v>
      </c>
      <c r="F19" s="98"/>
    </row>
    <row r="20" spans="1:8" s="11" customFormat="1" x14ac:dyDescent="0.3">
      <c r="B20" s="12"/>
      <c r="C20" s="12"/>
      <c r="D20" s="71">
        <f t="shared" si="0"/>
        <v>0</v>
      </c>
      <c r="E20" s="97" t="s">
        <v>88</v>
      </c>
      <c r="F20" s="98"/>
    </row>
    <row r="21" spans="1:8" s="11" customFormat="1" x14ac:dyDescent="0.3">
      <c r="B21" s="12"/>
      <c r="C21" s="12"/>
      <c r="D21" s="71">
        <f t="shared" si="0"/>
        <v>0</v>
      </c>
      <c r="E21" s="97" t="s">
        <v>87</v>
      </c>
      <c r="F21" s="98"/>
    </row>
    <row r="22" spans="1:8" s="11" customFormat="1" x14ac:dyDescent="0.3">
      <c r="B22" s="12"/>
      <c r="C22" s="12"/>
      <c r="D22" s="71">
        <f t="shared" si="0"/>
        <v>0</v>
      </c>
      <c r="E22" s="90"/>
      <c r="F22" s="91"/>
    </row>
    <row r="23" spans="1:8" s="11" customFormat="1" x14ac:dyDescent="0.3">
      <c r="B23" s="12"/>
      <c r="C23" s="12"/>
      <c r="D23" s="71">
        <f t="shared" si="0"/>
        <v>0</v>
      </c>
      <c r="E23" s="90"/>
      <c r="F23" s="91"/>
    </row>
    <row r="24" spans="1:8" s="11" customFormat="1" x14ac:dyDescent="0.3">
      <c r="B24" s="12"/>
      <c r="C24" s="12"/>
      <c r="D24" s="71">
        <f t="shared" si="0"/>
        <v>0</v>
      </c>
      <c r="E24" s="90"/>
      <c r="F24" s="91"/>
    </row>
    <row r="25" spans="1:8" s="11" customFormat="1" x14ac:dyDescent="0.3">
      <c r="B25" s="12"/>
      <c r="C25" s="12"/>
      <c r="D25" s="71">
        <f t="shared" si="0"/>
        <v>0</v>
      </c>
      <c r="E25" s="90"/>
      <c r="F25" s="91"/>
    </row>
    <row r="26" spans="1:8" s="11" customFormat="1" x14ac:dyDescent="0.3">
      <c r="B26" s="12"/>
      <c r="C26" s="12"/>
      <c r="D26" s="71">
        <f t="shared" si="0"/>
        <v>0</v>
      </c>
      <c r="E26" s="90"/>
      <c r="F26" s="91"/>
    </row>
    <row r="27" spans="1:8" s="11" customFormat="1" x14ac:dyDescent="0.3">
      <c r="B27" s="12"/>
      <c r="C27" s="12"/>
      <c r="D27" s="71">
        <f t="shared" si="0"/>
        <v>0</v>
      </c>
      <c r="E27" s="90"/>
      <c r="F27" s="91"/>
    </row>
    <row r="28" spans="1:8" s="11" customFormat="1" x14ac:dyDescent="0.3">
      <c r="B28" s="12"/>
      <c r="C28" s="12"/>
      <c r="D28" s="71">
        <f t="shared" si="0"/>
        <v>0</v>
      </c>
      <c r="E28" s="90"/>
      <c r="F28" s="91"/>
    </row>
    <row r="29" spans="1:8" s="11" customFormat="1" x14ac:dyDescent="0.3">
      <c r="B29" s="12"/>
      <c r="C29" s="12"/>
      <c r="D29" s="71">
        <f t="shared" si="0"/>
        <v>0</v>
      </c>
      <c r="E29" s="90"/>
      <c r="F29" s="91"/>
    </row>
    <row r="30" spans="1:8" x14ac:dyDescent="0.3">
      <c r="A30" s="9" t="s">
        <v>0</v>
      </c>
      <c r="B30" s="10">
        <f>SUM(B15:B29)</f>
        <v>7161</v>
      </c>
      <c r="C30" s="10">
        <f>SUM(C15:C29)</f>
        <v>2757</v>
      </c>
      <c r="D30" s="72">
        <f>SUM(D15:D29)</f>
        <v>-4404</v>
      </c>
      <c r="E30" s="94"/>
      <c r="F30" s="91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6</v>
      </c>
    </row>
  </sheetData>
  <mergeCells count="17">
    <mergeCell ref="E26:F26"/>
    <mergeCell ref="E27:F27"/>
    <mergeCell ref="E28:F28"/>
    <mergeCell ref="E29:F29"/>
    <mergeCell ref="E30:F3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scale="72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B10" sqref="B10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9</v>
      </c>
    </row>
    <row r="3" spans="1:7" x14ac:dyDescent="0.3">
      <c r="B3" s="8"/>
    </row>
    <row r="4" spans="1:7" x14ac:dyDescent="0.3">
      <c r="B4" t="s">
        <v>2</v>
      </c>
      <c r="C4" s="35">
        <f>'Accounting Statement'!C10</f>
        <v>8488</v>
      </c>
      <c r="D4" t="s">
        <v>54</v>
      </c>
      <c r="E4" s="35">
        <f>'Accounting Statement'!D10</f>
        <v>8197</v>
      </c>
    </row>
    <row r="6" spans="1:7" x14ac:dyDescent="0.3">
      <c r="D6" t="s">
        <v>5</v>
      </c>
      <c r="E6" s="1">
        <f>E4-C4</f>
        <v>-291</v>
      </c>
    </row>
    <row r="7" spans="1:7" x14ac:dyDescent="0.3">
      <c r="D7" t="s">
        <v>39</v>
      </c>
      <c r="E7" s="6">
        <f>IF(AND(C4=0,E4=0),0,IF(C4=0,1,IF(E4=0,-1,(E4-C4)/C4)))</f>
        <v>-3.4283694627709707E-2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73" t="s">
        <v>65</v>
      </c>
    </row>
    <row r="11" spans="1:7" x14ac:dyDescent="0.3">
      <c r="B11" s="8"/>
    </row>
    <row r="12" spans="1:7" s="3" customFormat="1" ht="27.6" x14ac:dyDescent="0.3">
      <c r="B12" s="4" t="s">
        <v>4</v>
      </c>
      <c r="C12" s="4" t="s">
        <v>55</v>
      </c>
      <c r="D12" s="5" t="s">
        <v>5</v>
      </c>
      <c r="E12" s="92" t="s">
        <v>1</v>
      </c>
      <c r="F12" s="93"/>
    </row>
    <row r="13" spans="1:7" s="17" customFormat="1" x14ac:dyDescent="0.3">
      <c r="A13" s="16"/>
      <c r="B13" s="13"/>
      <c r="C13" s="13"/>
      <c r="D13" s="13">
        <f>C13-B13</f>
        <v>0</v>
      </c>
      <c r="E13" s="95"/>
      <c r="F13" s="96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90"/>
      <c r="F14" s="91"/>
    </row>
    <row r="15" spans="1:7" s="11" customFormat="1" x14ac:dyDescent="0.3">
      <c r="B15" s="12"/>
      <c r="C15" s="12"/>
      <c r="D15" s="13">
        <f t="shared" si="0"/>
        <v>0</v>
      </c>
      <c r="E15" s="90"/>
      <c r="F15" s="91"/>
    </row>
    <row r="16" spans="1:7" s="11" customFormat="1" x14ac:dyDescent="0.3">
      <c r="B16" s="12"/>
      <c r="C16" s="12"/>
      <c r="D16" s="13">
        <f t="shared" si="0"/>
        <v>0</v>
      </c>
      <c r="E16" s="90"/>
      <c r="F16" s="91"/>
    </row>
    <row r="17" spans="1:8" s="11" customFormat="1" x14ac:dyDescent="0.3">
      <c r="B17" s="12"/>
      <c r="C17" s="12"/>
      <c r="D17" s="13">
        <f t="shared" si="0"/>
        <v>0</v>
      </c>
      <c r="E17" s="90"/>
      <c r="F17" s="91"/>
    </row>
    <row r="18" spans="1:8" s="11" customFormat="1" x14ac:dyDescent="0.3">
      <c r="B18" s="12"/>
      <c r="C18" s="12"/>
      <c r="D18" s="13">
        <f t="shared" si="0"/>
        <v>0</v>
      </c>
      <c r="E18" s="90"/>
      <c r="F18" s="91"/>
    </row>
    <row r="19" spans="1:8" s="11" customFormat="1" x14ac:dyDescent="0.3">
      <c r="B19" s="12"/>
      <c r="C19" s="12"/>
      <c r="D19" s="13">
        <f t="shared" si="0"/>
        <v>0</v>
      </c>
      <c r="E19" s="90"/>
      <c r="F19" s="91"/>
    </row>
    <row r="20" spans="1:8" s="11" customFormat="1" x14ac:dyDescent="0.3">
      <c r="B20" s="12"/>
      <c r="C20" s="12"/>
      <c r="D20" s="13">
        <f t="shared" si="0"/>
        <v>0</v>
      </c>
      <c r="E20" s="90"/>
      <c r="F20" s="91"/>
    </row>
    <row r="21" spans="1:8" s="11" customFormat="1" x14ac:dyDescent="0.3">
      <c r="B21" s="12"/>
      <c r="C21" s="12"/>
      <c r="D21" s="13">
        <f t="shared" si="0"/>
        <v>0</v>
      </c>
      <c r="E21" s="90"/>
      <c r="F21" s="91"/>
    </row>
    <row r="22" spans="1:8" s="11" customFormat="1" x14ac:dyDescent="0.3">
      <c r="B22" s="12"/>
      <c r="C22" s="12"/>
      <c r="D22" s="13">
        <f t="shared" si="0"/>
        <v>0</v>
      </c>
      <c r="E22" s="90"/>
      <c r="F22" s="91"/>
    </row>
    <row r="23" spans="1:8" s="11" customFormat="1" x14ac:dyDescent="0.3">
      <c r="B23" s="12"/>
      <c r="C23" s="12"/>
      <c r="D23" s="13">
        <f t="shared" si="0"/>
        <v>0</v>
      </c>
      <c r="E23" s="90"/>
      <c r="F23" s="91"/>
    </row>
    <row r="24" spans="1:8" s="11" customFormat="1" x14ac:dyDescent="0.3">
      <c r="B24" s="12"/>
      <c r="C24" s="12"/>
      <c r="D24" s="13">
        <f t="shared" si="0"/>
        <v>0</v>
      </c>
      <c r="E24" s="90"/>
      <c r="F24" s="91"/>
    </row>
    <row r="25" spans="1:8" s="11" customFormat="1" x14ac:dyDescent="0.3">
      <c r="B25" s="12"/>
      <c r="C25" s="12"/>
      <c r="D25" s="13">
        <f t="shared" si="0"/>
        <v>0</v>
      </c>
      <c r="E25" s="90"/>
      <c r="F25" s="91"/>
    </row>
    <row r="26" spans="1:8" s="11" customFormat="1" x14ac:dyDescent="0.3">
      <c r="B26" s="12"/>
      <c r="C26" s="12"/>
      <c r="D26" s="13">
        <f t="shared" si="0"/>
        <v>0</v>
      </c>
      <c r="E26" s="90"/>
      <c r="F26" s="91"/>
    </row>
    <row r="27" spans="1:8" s="11" customFormat="1" x14ac:dyDescent="0.3">
      <c r="B27" s="12"/>
      <c r="C27" s="12"/>
      <c r="D27" s="13">
        <f t="shared" si="0"/>
        <v>0</v>
      </c>
      <c r="E27" s="90"/>
      <c r="F27" s="91"/>
    </row>
    <row r="28" spans="1:8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94"/>
      <c r="F28" s="91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6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2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D4" sqref="D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10</v>
      </c>
    </row>
    <row r="3" spans="1:7" x14ac:dyDescent="0.3">
      <c r="B3" s="8"/>
    </row>
    <row r="4" spans="1:7" x14ac:dyDescent="0.3">
      <c r="B4" t="s">
        <v>2</v>
      </c>
      <c r="C4" s="35">
        <f>'Accounting Statement'!C11</f>
        <v>0</v>
      </c>
      <c r="D4" t="s">
        <v>54</v>
      </c>
      <c r="E4" s="35">
        <f>'Accounting Statement'!D11</f>
        <v>0</v>
      </c>
    </row>
    <row r="6" spans="1:7" x14ac:dyDescent="0.3">
      <c r="D6" t="s">
        <v>5</v>
      </c>
      <c r="E6" s="1">
        <f>E4-C4</f>
        <v>0</v>
      </c>
    </row>
    <row r="7" spans="1:7" x14ac:dyDescent="0.3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8"/>
    </row>
    <row r="11" spans="1:7" s="3" customFormat="1" ht="27.6" x14ac:dyDescent="0.3">
      <c r="B11" s="4" t="s">
        <v>4</v>
      </c>
      <c r="C11" s="4" t="s">
        <v>55</v>
      </c>
      <c r="D11" s="5" t="s">
        <v>5</v>
      </c>
      <c r="E11" s="92" t="s">
        <v>1</v>
      </c>
      <c r="F11" s="93"/>
    </row>
    <row r="12" spans="1:7" s="17" customFormat="1" x14ac:dyDescent="0.3">
      <c r="A12" s="16"/>
      <c r="B12" s="13"/>
      <c r="C12" s="13"/>
      <c r="D12" s="13">
        <f>C12-B12</f>
        <v>0</v>
      </c>
      <c r="E12" s="95"/>
      <c r="F12" s="96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90"/>
      <c r="F13" s="91"/>
    </row>
    <row r="14" spans="1:7" s="11" customFormat="1" x14ac:dyDescent="0.3">
      <c r="B14" s="12"/>
      <c r="C14" s="12"/>
      <c r="D14" s="13">
        <f t="shared" si="0"/>
        <v>0</v>
      </c>
      <c r="E14" s="90"/>
      <c r="F14" s="91"/>
    </row>
    <row r="15" spans="1:7" s="11" customFormat="1" x14ac:dyDescent="0.3">
      <c r="B15" s="12"/>
      <c r="C15" s="12"/>
      <c r="D15" s="13">
        <f t="shared" si="0"/>
        <v>0</v>
      </c>
      <c r="E15" s="90"/>
      <c r="F15" s="91"/>
    </row>
    <row r="16" spans="1:7" s="11" customFormat="1" x14ac:dyDescent="0.3">
      <c r="B16" s="12"/>
      <c r="C16" s="12"/>
      <c r="D16" s="13">
        <f t="shared" si="0"/>
        <v>0</v>
      </c>
      <c r="E16" s="90"/>
      <c r="F16" s="91"/>
    </row>
    <row r="17" spans="1:8" s="11" customFormat="1" x14ac:dyDescent="0.3">
      <c r="B17" s="12"/>
      <c r="C17" s="12"/>
      <c r="D17" s="13">
        <f t="shared" si="0"/>
        <v>0</v>
      </c>
      <c r="E17" s="90"/>
      <c r="F17" s="91"/>
    </row>
    <row r="18" spans="1:8" s="11" customFormat="1" x14ac:dyDescent="0.3">
      <c r="B18" s="12"/>
      <c r="C18" s="12"/>
      <c r="D18" s="13">
        <f t="shared" si="0"/>
        <v>0</v>
      </c>
      <c r="E18" s="90"/>
      <c r="F18" s="91"/>
    </row>
    <row r="19" spans="1:8" s="11" customFormat="1" x14ac:dyDescent="0.3">
      <c r="B19" s="12"/>
      <c r="C19" s="12"/>
      <c r="D19" s="13">
        <f t="shared" si="0"/>
        <v>0</v>
      </c>
      <c r="E19" s="90"/>
      <c r="F19" s="91"/>
    </row>
    <row r="20" spans="1:8" s="11" customFormat="1" x14ac:dyDescent="0.3">
      <c r="B20" s="12"/>
      <c r="C20" s="12"/>
      <c r="D20" s="13">
        <f t="shared" si="0"/>
        <v>0</v>
      </c>
      <c r="E20" s="90"/>
      <c r="F20" s="91"/>
    </row>
    <row r="21" spans="1:8" s="11" customFormat="1" x14ac:dyDescent="0.3">
      <c r="B21" s="12"/>
      <c r="C21" s="12"/>
      <c r="D21" s="13">
        <f t="shared" si="0"/>
        <v>0</v>
      </c>
      <c r="E21" s="90"/>
      <c r="F21" s="91"/>
    </row>
    <row r="22" spans="1:8" s="11" customFormat="1" x14ac:dyDescent="0.3">
      <c r="B22" s="12"/>
      <c r="C22" s="12"/>
      <c r="D22" s="13">
        <f t="shared" si="0"/>
        <v>0</v>
      </c>
      <c r="E22" s="90"/>
      <c r="F22" s="91"/>
    </row>
    <row r="23" spans="1:8" s="11" customFormat="1" x14ac:dyDescent="0.3">
      <c r="B23" s="12"/>
      <c r="C23" s="12"/>
      <c r="D23" s="13">
        <f t="shared" si="0"/>
        <v>0</v>
      </c>
      <c r="E23" s="90"/>
      <c r="F23" s="91"/>
    </row>
    <row r="24" spans="1:8" s="11" customFormat="1" x14ac:dyDescent="0.3">
      <c r="B24" s="12"/>
      <c r="C24" s="12"/>
      <c r="D24" s="13">
        <f t="shared" si="0"/>
        <v>0</v>
      </c>
      <c r="E24" s="90"/>
      <c r="F24" s="91"/>
    </row>
    <row r="25" spans="1:8" s="11" customFormat="1" x14ac:dyDescent="0.3">
      <c r="B25" s="12"/>
      <c r="C25" s="12"/>
      <c r="D25" s="13">
        <f t="shared" si="0"/>
        <v>0</v>
      </c>
      <c r="E25" s="90"/>
      <c r="F25" s="91"/>
    </row>
    <row r="26" spans="1:8" s="11" customFormat="1" x14ac:dyDescent="0.3">
      <c r="B26" s="12"/>
      <c r="C26" s="12"/>
      <c r="D26" s="13">
        <f t="shared" si="0"/>
        <v>0</v>
      </c>
      <c r="E26" s="90"/>
      <c r="F26" s="91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94"/>
      <c r="F27" s="91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6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2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G32"/>
  <sheetViews>
    <sheetView workbookViewId="0">
      <selection activeCell="I20" sqref="I20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78.21875" customWidth="1"/>
    <col min="6" max="6" width="20.21875" customWidth="1"/>
  </cols>
  <sheetData>
    <row r="1" spans="1:7" x14ac:dyDescent="0.3">
      <c r="B1" s="15" t="s">
        <v>11</v>
      </c>
    </row>
    <row r="3" spans="1:7" x14ac:dyDescent="0.3">
      <c r="B3" s="8"/>
    </row>
    <row r="4" spans="1:7" x14ac:dyDescent="0.3">
      <c r="B4" t="s">
        <v>2</v>
      </c>
      <c r="C4" s="35">
        <f>'Accounting Statement'!C12</f>
        <v>11866</v>
      </c>
      <c r="D4" t="s">
        <v>54</v>
      </c>
      <c r="E4" s="35">
        <f>'Accounting Statement'!D12</f>
        <v>22639</v>
      </c>
    </row>
    <row r="6" spans="1:7" x14ac:dyDescent="0.3">
      <c r="D6" t="s">
        <v>5</v>
      </c>
      <c r="E6" s="1">
        <f>E4-C4</f>
        <v>10773</v>
      </c>
    </row>
    <row r="7" spans="1:7" x14ac:dyDescent="0.3">
      <c r="D7" t="s">
        <v>39</v>
      </c>
      <c r="E7" s="6">
        <f>IF(AND(C4=0,E4=0),0,IF(C4=0,1,IF(E4=0,-1,(E4-C4)/C4)))</f>
        <v>0.90788808360020223</v>
      </c>
    </row>
    <row r="9" spans="1:7" x14ac:dyDescent="0.3">
      <c r="B9" s="8" t="s">
        <v>7</v>
      </c>
    </row>
    <row r="10" spans="1:7" ht="15" x14ac:dyDescent="0.35">
      <c r="B10" s="18" t="s">
        <v>41</v>
      </c>
    </row>
    <row r="11" spans="1:7" x14ac:dyDescent="0.3">
      <c r="B11" s="73" t="s">
        <v>56</v>
      </c>
    </row>
    <row r="12" spans="1:7" x14ac:dyDescent="0.3">
      <c r="B12" s="8"/>
    </row>
    <row r="13" spans="1:7" s="3" customFormat="1" ht="27.6" x14ac:dyDescent="0.3">
      <c r="B13" s="4" t="s">
        <v>4</v>
      </c>
      <c r="C13" s="4" t="s">
        <v>55</v>
      </c>
      <c r="D13" s="5" t="s">
        <v>5</v>
      </c>
      <c r="E13" s="69" t="s">
        <v>1</v>
      </c>
      <c r="F13" s="92" t="s">
        <v>57</v>
      </c>
      <c r="G13" s="99"/>
    </row>
    <row r="14" spans="1:7" s="17" customFormat="1" x14ac:dyDescent="0.3">
      <c r="A14" s="16"/>
      <c r="B14" s="13">
        <v>11866</v>
      </c>
      <c r="C14" s="13">
        <v>22619</v>
      </c>
      <c r="D14" s="71">
        <f>C14-B14</f>
        <v>10753</v>
      </c>
      <c r="E14" s="13" t="s">
        <v>89</v>
      </c>
      <c r="F14" s="75"/>
    </row>
    <row r="15" spans="1:7" s="11" customFormat="1" x14ac:dyDescent="0.3">
      <c r="B15" s="12"/>
      <c r="C15" s="12"/>
      <c r="D15" s="71">
        <f t="shared" ref="D15:D28" si="0">C15-B15</f>
        <v>0</v>
      </c>
      <c r="E15" s="13" t="s">
        <v>95</v>
      </c>
      <c r="F15" s="12" t="s">
        <v>93</v>
      </c>
    </row>
    <row r="16" spans="1:7" s="11" customFormat="1" x14ac:dyDescent="0.3">
      <c r="B16" s="12"/>
      <c r="C16" s="12"/>
      <c r="D16" s="71">
        <f t="shared" si="0"/>
        <v>0</v>
      </c>
      <c r="E16" s="76" t="s">
        <v>91</v>
      </c>
      <c r="F16" s="12" t="s">
        <v>98</v>
      </c>
    </row>
    <row r="17" spans="1:7" s="11" customFormat="1" x14ac:dyDescent="0.3">
      <c r="B17" s="12"/>
      <c r="C17" s="12"/>
      <c r="D17" s="71">
        <f t="shared" si="0"/>
        <v>0</v>
      </c>
      <c r="E17" s="76" t="s">
        <v>90</v>
      </c>
      <c r="F17" s="12" t="s">
        <v>99</v>
      </c>
    </row>
    <row r="18" spans="1:7" s="11" customFormat="1" x14ac:dyDescent="0.3">
      <c r="B18" s="12"/>
      <c r="C18" s="12"/>
      <c r="D18" s="71">
        <f t="shared" si="0"/>
        <v>0</v>
      </c>
      <c r="E18" s="74" t="s">
        <v>92</v>
      </c>
      <c r="F18" s="12" t="s">
        <v>93</v>
      </c>
    </row>
    <row r="19" spans="1:7" s="11" customFormat="1" x14ac:dyDescent="0.3">
      <c r="B19" s="12"/>
      <c r="C19" s="12"/>
      <c r="D19" s="71">
        <f t="shared" si="0"/>
        <v>0</v>
      </c>
      <c r="E19" s="12"/>
      <c r="F19" s="12"/>
    </row>
    <row r="20" spans="1:7" s="11" customFormat="1" x14ac:dyDescent="0.3">
      <c r="B20" s="12"/>
      <c r="C20" s="12"/>
      <c r="D20" s="71">
        <f t="shared" si="0"/>
        <v>0</v>
      </c>
      <c r="E20" s="76" t="s">
        <v>94</v>
      </c>
      <c r="F20" s="12"/>
    </row>
    <row r="21" spans="1:7" s="11" customFormat="1" x14ac:dyDescent="0.3">
      <c r="B21" s="12"/>
      <c r="C21" s="12"/>
      <c r="D21" s="71">
        <f t="shared" si="0"/>
        <v>0</v>
      </c>
      <c r="E21" s="76" t="s">
        <v>96</v>
      </c>
      <c r="F21" s="12"/>
    </row>
    <row r="22" spans="1:7" s="11" customFormat="1" x14ac:dyDescent="0.3">
      <c r="B22" s="12"/>
      <c r="C22" s="12"/>
      <c r="D22" s="71">
        <f t="shared" si="0"/>
        <v>0</v>
      </c>
      <c r="E22" s="76" t="s">
        <v>97</v>
      </c>
      <c r="F22" s="77"/>
    </row>
    <row r="23" spans="1:7" s="11" customFormat="1" x14ac:dyDescent="0.3">
      <c r="B23" s="12"/>
      <c r="C23" s="12"/>
      <c r="D23" s="71">
        <f t="shared" si="0"/>
        <v>0</v>
      </c>
      <c r="E23" s="78"/>
      <c r="F23" s="77"/>
    </row>
    <row r="24" spans="1:7" s="11" customFormat="1" x14ac:dyDescent="0.3">
      <c r="B24" s="12"/>
      <c r="C24" s="12"/>
      <c r="D24" s="71">
        <f t="shared" si="0"/>
        <v>0</v>
      </c>
      <c r="E24" s="78"/>
      <c r="F24" s="77"/>
    </row>
    <row r="25" spans="1:7" s="11" customFormat="1" x14ac:dyDescent="0.3">
      <c r="B25" s="12"/>
      <c r="C25" s="12"/>
      <c r="D25" s="71">
        <f t="shared" si="0"/>
        <v>0</v>
      </c>
      <c r="E25" s="78"/>
      <c r="F25" s="80"/>
    </row>
    <row r="26" spans="1:7" s="11" customFormat="1" x14ac:dyDescent="0.3">
      <c r="B26" s="12"/>
      <c r="C26" s="12"/>
      <c r="D26" s="71">
        <f t="shared" si="0"/>
        <v>0</v>
      </c>
      <c r="E26" s="12"/>
      <c r="F26" s="12"/>
    </row>
    <row r="27" spans="1:7" s="11" customFormat="1" x14ac:dyDescent="0.3">
      <c r="B27" s="12"/>
      <c r="C27" s="12"/>
      <c r="D27" s="71">
        <f t="shared" si="0"/>
        <v>0</v>
      </c>
      <c r="E27" s="12"/>
      <c r="F27" s="12"/>
    </row>
    <row r="28" spans="1:7" s="11" customFormat="1" x14ac:dyDescent="0.3">
      <c r="B28" s="12"/>
      <c r="C28" s="12"/>
      <c r="D28" s="71">
        <f t="shared" si="0"/>
        <v>0</v>
      </c>
      <c r="E28" s="12"/>
      <c r="F28" s="12"/>
    </row>
    <row r="29" spans="1:7" x14ac:dyDescent="0.3">
      <c r="A29" s="9" t="s">
        <v>0</v>
      </c>
      <c r="B29" s="10">
        <f>SUM(B14:B28)</f>
        <v>11866</v>
      </c>
      <c r="C29" s="10">
        <f>SUM(C14:C28)</f>
        <v>22619</v>
      </c>
      <c r="D29" s="72">
        <f>SUM(D14:D28)</f>
        <v>10753</v>
      </c>
      <c r="E29" s="10"/>
      <c r="F29" s="79"/>
    </row>
    <row r="30" spans="1:7" x14ac:dyDescent="0.3">
      <c r="G30" s="2"/>
    </row>
    <row r="32" spans="1:7" x14ac:dyDescent="0.3">
      <c r="A32" s="14" t="s">
        <v>6</v>
      </c>
    </row>
  </sheetData>
  <mergeCells count="1">
    <mergeCell ref="F13:G13"/>
  </mergeCells>
  <pageMargins left="0.7" right="0.7" top="0.75" bottom="0.75" header="0.3" footer="0.3"/>
  <pageSetup paperSize="9" scale="59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B15" sqref="B15"/>
    </sheetView>
  </sheetViews>
  <sheetFormatPr defaultColWidth="9.109375" defaultRowHeight="14.4" x14ac:dyDescent="0.3"/>
  <cols>
    <col min="1" max="1" width="6.88671875" style="58" bestFit="1" customWidth="1"/>
    <col min="2" max="2" width="11.33203125" style="58" customWidth="1"/>
    <col min="3" max="3" width="10.6640625" style="58" customWidth="1"/>
    <col min="4" max="4" width="16.109375" style="58" customWidth="1"/>
    <col min="5" max="5" width="9.88671875" style="58" customWidth="1"/>
    <col min="6" max="6" width="12.5546875" style="58" customWidth="1"/>
    <col min="7" max="7" width="12.109375" style="58" bestFit="1" customWidth="1"/>
    <col min="8" max="16384" width="9.109375" style="58"/>
  </cols>
  <sheetData>
    <row r="1" spans="2:7" x14ac:dyDescent="0.3">
      <c r="B1" s="61" t="s">
        <v>45</v>
      </c>
    </row>
    <row r="3" spans="2:7" x14ac:dyDescent="0.3">
      <c r="B3" s="59"/>
    </row>
    <row r="4" spans="2:7" x14ac:dyDescent="0.3">
      <c r="B4" s="58" t="s">
        <v>46</v>
      </c>
      <c r="C4" s="62">
        <f>'Accounting Statement'!D13</f>
        <v>22708</v>
      </c>
      <c r="D4" s="58" t="s">
        <v>47</v>
      </c>
      <c r="E4" s="62">
        <f>'Accounting Statement'!D8</f>
        <v>16989</v>
      </c>
    </row>
    <row r="6" spans="2:7" x14ac:dyDescent="0.3">
      <c r="D6" s="63"/>
    </row>
    <row r="7" spans="2:7" x14ac:dyDescent="0.3">
      <c r="E7" s="64"/>
    </row>
    <row r="8" spans="2:7" x14ac:dyDescent="0.3">
      <c r="E8" s="59" t="s">
        <v>48</v>
      </c>
      <c r="F8" s="59" t="s">
        <v>48</v>
      </c>
      <c r="G8" s="59" t="s">
        <v>48</v>
      </c>
    </row>
    <row r="9" spans="2:7" x14ac:dyDescent="0.3">
      <c r="B9" s="59" t="s">
        <v>49</v>
      </c>
    </row>
    <row r="10" spans="2:7" x14ac:dyDescent="0.3">
      <c r="B10" s="74" t="s">
        <v>68</v>
      </c>
      <c r="E10" s="81">
        <v>200</v>
      </c>
    </row>
    <row r="11" spans="2:7" x14ac:dyDescent="0.3">
      <c r="B11" s="74" t="s">
        <v>69</v>
      </c>
      <c r="E11" s="81">
        <v>1000</v>
      </c>
    </row>
    <row r="12" spans="2:7" x14ac:dyDescent="0.3">
      <c r="B12" s="74" t="s">
        <v>70</v>
      </c>
      <c r="E12" s="81">
        <v>500</v>
      </c>
    </row>
    <row r="13" spans="2:7" x14ac:dyDescent="0.3">
      <c r="B13" s="74" t="s">
        <v>71</v>
      </c>
      <c r="E13" s="81">
        <v>300</v>
      </c>
    </row>
    <row r="14" spans="2:7" x14ac:dyDescent="0.3">
      <c r="B14" s="74" t="s">
        <v>72</v>
      </c>
      <c r="E14" s="81">
        <v>340</v>
      </c>
    </row>
    <row r="15" spans="2:7" x14ac:dyDescent="0.3">
      <c r="B15" s="74" t="s">
        <v>73</v>
      </c>
      <c r="E15" s="81">
        <v>5357</v>
      </c>
    </row>
    <row r="16" spans="2:7" x14ac:dyDescent="0.3">
      <c r="B16" s="74" t="s">
        <v>74</v>
      </c>
      <c r="E16" s="81">
        <v>770</v>
      </c>
      <c r="F16" s="60"/>
    </row>
    <row r="17" spans="2:7" x14ac:dyDescent="0.3">
      <c r="B17" s="74" t="s">
        <v>75</v>
      </c>
      <c r="E17" s="81">
        <v>200</v>
      </c>
    </row>
    <row r="18" spans="2:7" x14ac:dyDescent="0.3">
      <c r="E18" s="81"/>
      <c r="F18" s="82">
        <f>SUM(E10:E17)</f>
        <v>8667</v>
      </c>
    </row>
    <row r="19" spans="2:7" x14ac:dyDescent="0.3">
      <c r="B19" s="59" t="s">
        <v>50</v>
      </c>
      <c r="F19" s="58">
        <v>14041</v>
      </c>
    </row>
    <row r="20" spans="2:7" x14ac:dyDescent="0.3">
      <c r="F20" s="60">
        <f>E19</f>
        <v>0</v>
      </c>
    </row>
    <row r="21" spans="2:7" ht="15" thickBot="1" x14ac:dyDescent="0.35">
      <c r="B21" s="59" t="s">
        <v>51</v>
      </c>
      <c r="G21" s="83">
        <f>SUM(F18:F20)</f>
        <v>22708</v>
      </c>
    </row>
    <row r="22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M40"/>
  <sheetViews>
    <sheetView tabSelected="1" topLeftCell="A9" workbookViewId="0">
      <selection activeCell="E21" sqref="E21:F21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  <col min="13" max="13" width="12" customWidth="1"/>
  </cols>
  <sheetData>
    <row r="1" spans="1:13" x14ac:dyDescent="0.3">
      <c r="B1" s="15" t="s">
        <v>12</v>
      </c>
    </row>
    <row r="3" spans="1:13" x14ac:dyDescent="0.3">
      <c r="B3" s="8"/>
    </row>
    <row r="4" spans="1:13" x14ac:dyDescent="0.3">
      <c r="B4" t="s">
        <v>2</v>
      </c>
      <c r="C4" s="35">
        <f>'Accounting Statement'!C16</f>
        <v>46108</v>
      </c>
      <c r="D4" t="s">
        <v>54</v>
      </c>
      <c r="E4" s="35">
        <f>'Accounting Statement'!D16</f>
        <v>49853</v>
      </c>
    </row>
    <row r="6" spans="1:13" x14ac:dyDescent="0.3">
      <c r="D6" t="s">
        <v>5</v>
      </c>
      <c r="E6" s="1">
        <f>E4-C4</f>
        <v>3745</v>
      </c>
    </row>
    <row r="7" spans="1:13" x14ac:dyDescent="0.3">
      <c r="D7" t="s">
        <v>39</v>
      </c>
      <c r="E7" s="6">
        <f>IF(AND(C4=0,E4=0),0,IF(C4=0,1,IF(E4=0,-1,(E4-C4)/C4)))</f>
        <v>8.1222347531881664E-2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13" x14ac:dyDescent="0.3">
      <c r="B9" s="8" t="s">
        <v>7</v>
      </c>
    </row>
    <row r="10" spans="1:13" ht="15" x14ac:dyDescent="0.35">
      <c r="B10" s="19" t="s">
        <v>13</v>
      </c>
    </row>
    <row r="11" spans="1:13" ht="15" x14ac:dyDescent="0.35">
      <c r="B11" s="18" t="s">
        <v>58</v>
      </c>
    </row>
    <row r="12" spans="1:13" s="3" customFormat="1" ht="26.25" customHeight="1" x14ac:dyDescent="0.3">
      <c r="B12" s="4" t="s">
        <v>4</v>
      </c>
      <c r="C12" s="4" t="s">
        <v>55</v>
      </c>
      <c r="D12" s="5" t="s">
        <v>5</v>
      </c>
      <c r="E12" s="92" t="s">
        <v>1</v>
      </c>
      <c r="F12" s="93"/>
      <c r="G12" s="69" t="s">
        <v>62</v>
      </c>
      <c r="H12" s="70" t="s">
        <v>63</v>
      </c>
    </row>
    <row r="13" spans="1:13" s="17" customFormat="1" x14ac:dyDescent="0.3">
      <c r="A13" s="16"/>
      <c r="B13" s="13">
        <v>46108</v>
      </c>
      <c r="C13" s="13">
        <v>49853</v>
      </c>
      <c r="D13" s="13">
        <f>C13-B13</f>
        <v>3745</v>
      </c>
      <c r="E13" s="95" t="s">
        <v>76</v>
      </c>
      <c r="F13" s="96"/>
      <c r="G13" s="16"/>
      <c r="J13" s="84"/>
      <c r="K13" s="85"/>
      <c r="L13" s="85"/>
      <c r="M13" s="86"/>
    </row>
    <row r="14" spans="1:13" s="11" customFormat="1" x14ac:dyDescent="0.3">
      <c r="B14" s="12"/>
      <c r="C14" s="12"/>
      <c r="D14" s="13">
        <f t="shared" ref="D14:D27" si="0">C14-B14</f>
        <v>0</v>
      </c>
      <c r="E14" s="90" t="s">
        <v>78</v>
      </c>
      <c r="F14" s="100"/>
      <c r="J14" s="84"/>
      <c r="K14" s="85"/>
      <c r="L14" s="85"/>
      <c r="M14" s="86"/>
    </row>
    <row r="15" spans="1:13" s="11" customFormat="1" x14ac:dyDescent="0.3">
      <c r="B15" s="12"/>
      <c r="C15" s="12"/>
      <c r="D15" s="13">
        <f t="shared" si="0"/>
        <v>0</v>
      </c>
      <c r="E15" s="90" t="s">
        <v>77</v>
      </c>
      <c r="F15" s="100"/>
      <c r="J15" s="84"/>
      <c r="K15" s="85"/>
      <c r="L15" s="85"/>
      <c r="M15" s="86"/>
    </row>
    <row r="16" spans="1:13" s="11" customFormat="1" x14ac:dyDescent="0.3">
      <c r="B16" s="12"/>
      <c r="C16" s="12"/>
      <c r="D16" s="13">
        <f t="shared" si="0"/>
        <v>0</v>
      </c>
      <c r="E16" s="90" t="s">
        <v>79</v>
      </c>
      <c r="F16" s="100"/>
      <c r="J16" s="84"/>
      <c r="K16" s="85"/>
      <c r="L16" s="85"/>
      <c r="M16" s="86"/>
    </row>
    <row r="17" spans="1:13" s="11" customFormat="1" x14ac:dyDescent="0.3">
      <c r="B17" s="12"/>
      <c r="C17" s="12"/>
      <c r="D17" s="13">
        <f t="shared" si="0"/>
        <v>0</v>
      </c>
      <c r="E17" s="90" t="s">
        <v>80</v>
      </c>
      <c r="F17" s="100"/>
      <c r="J17" s="84"/>
      <c r="K17" s="85"/>
      <c r="L17" s="85"/>
      <c r="M17" s="86"/>
    </row>
    <row r="18" spans="1:13" s="11" customFormat="1" x14ac:dyDescent="0.3">
      <c r="B18" s="12"/>
      <c r="C18" s="12"/>
      <c r="D18" s="13">
        <f t="shared" si="0"/>
        <v>0</v>
      </c>
      <c r="E18" s="90" t="s">
        <v>81</v>
      </c>
      <c r="F18" s="100"/>
      <c r="J18" s="84"/>
      <c r="K18" s="85"/>
      <c r="L18" s="85"/>
      <c r="M18" s="86"/>
    </row>
    <row r="19" spans="1:13" s="11" customFormat="1" x14ac:dyDescent="0.3">
      <c r="B19" s="12"/>
      <c r="C19" s="12"/>
      <c r="D19" s="13"/>
      <c r="E19" s="90" t="s">
        <v>82</v>
      </c>
      <c r="F19" s="91"/>
    </row>
    <row r="20" spans="1:13" s="11" customFormat="1" x14ac:dyDescent="0.3">
      <c r="B20" s="12"/>
      <c r="C20" s="12"/>
      <c r="D20" s="13">
        <f t="shared" si="0"/>
        <v>0</v>
      </c>
      <c r="E20" s="90" t="s">
        <v>83</v>
      </c>
      <c r="F20" s="91"/>
    </row>
    <row r="21" spans="1:13" s="11" customFormat="1" x14ac:dyDescent="0.3">
      <c r="B21" s="12"/>
      <c r="C21" s="12"/>
      <c r="D21" s="13">
        <f t="shared" si="0"/>
        <v>0</v>
      </c>
      <c r="E21" s="90" t="s">
        <v>84</v>
      </c>
      <c r="F21" s="91"/>
    </row>
    <row r="22" spans="1:13" s="11" customFormat="1" x14ac:dyDescent="0.3">
      <c r="B22" s="12"/>
      <c r="C22" s="12"/>
      <c r="D22" s="13">
        <f t="shared" si="0"/>
        <v>0</v>
      </c>
      <c r="E22" s="90"/>
      <c r="F22" s="91"/>
    </row>
    <row r="23" spans="1:13" s="11" customFormat="1" x14ac:dyDescent="0.3">
      <c r="B23" s="12"/>
      <c r="C23" s="12"/>
      <c r="D23" s="13">
        <f t="shared" si="0"/>
        <v>0</v>
      </c>
      <c r="E23" s="90"/>
      <c r="F23" s="91"/>
    </row>
    <row r="24" spans="1:13" s="11" customFormat="1" x14ac:dyDescent="0.3">
      <c r="B24" s="12"/>
      <c r="C24" s="12"/>
      <c r="D24" s="13">
        <f t="shared" si="0"/>
        <v>0</v>
      </c>
      <c r="E24" s="90"/>
      <c r="F24" s="91"/>
    </row>
    <row r="25" spans="1:13" s="11" customFormat="1" x14ac:dyDescent="0.3">
      <c r="B25" s="12"/>
      <c r="C25" s="12"/>
      <c r="D25" s="13">
        <f t="shared" si="0"/>
        <v>0</v>
      </c>
      <c r="E25" s="90"/>
      <c r="F25" s="91"/>
    </row>
    <row r="26" spans="1:13" s="11" customFormat="1" x14ac:dyDescent="0.3">
      <c r="B26" s="12"/>
      <c r="C26" s="12"/>
      <c r="D26" s="13">
        <f t="shared" si="0"/>
        <v>0</v>
      </c>
      <c r="E26" s="90"/>
      <c r="F26" s="91"/>
    </row>
    <row r="27" spans="1:13" s="11" customFormat="1" x14ac:dyDescent="0.3">
      <c r="B27" s="12"/>
      <c r="C27" s="12"/>
      <c r="D27" s="13">
        <f t="shared" si="0"/>
        <v>0</v>
      </c>
      <c r="E27" s="90"/>
      <c r="F27" s="91"/>
    </row>
    <row r="28" spans="1:13" x14ac:dyDescent="0.3">
      <c r="A28" s="9" t="s">
        <v>0</v>
      </c>
      <c r="B28" s="10">
        <f>SUM(B13:B27)</f>
        <v>46108</v>
      </c>
      <c r="C28" s="10">
        <f>SUM(C13:C27)</f>
        <v>49853</v>
      </c>
      <c r="D28" s="10">
        <f>SUM(D13:D27)</f>
        <v>3745</v>
      </c>
      <c r="E28" s="94"/>
      <c r="F28" s="91"/>
      <c r="G28" s="7"/>
    </row>
    <row r="29" spans="1:13" x14ac:dyDescent="0.3">
      <c r="H29" s="2"/>
    </row>
    <row r="30" spans="1:13" x14ac:dyDescent="0.3">
      <c r="A30" s="14" t="s">
        <v>6</v>
      </c>
      <c r="F30" s="7"/>
    </row>
    <row r="32" spans="1:13" ht="15" x14ac:dyDescent="0.35">
      <c r="B32" s="18" t="s">
        <v>59</v>
      </c>
    </row>
    <row r="33" spans="1:8" x14ac:dyDescent="0.3">
      <c r="B33" t="s">
        <v>64</v>
      </c>
    </row>
    <row r="34" spans="1:8" x14ac:dyDescent="0.3">
      <c r="B34" t="s">
        <v>2</v>
      </c>
      <c r="C34" s="35">
        <f>'Accounting Statement'!C45</f>
        <v>0</v>
      </c>
      <c r="D34" t="s">
        <v>54</v>
      </c>
      <c r="E34" s="35">
        <f>'Accounting Statement'!D45</f>
        <v>0</v>
      </c>
    </row>
    <row r="36" spans="1:8" ht="41.4" x14ac:dyDescent="0.3">
      <c r="A36" s="3"/>
      <c r="B36" s="4" t="s">
        <v>4</v>
      </c>
      <c r="C36" s="4" t="s">
        <v>55</v>
      </c>
      <c r="D36" s="5" t="s">
        <v>5</v>
      </c>
      <c r="E36" s="92" t="s">
        <v>1</v>
      </c>
      <c r="F36" s="93"/>
      <c r="G36" s="69" t="s">
        <v>62</v>
      </c>
      <c r="H36" s="70" t="s">
        <v>63</v>
      </c>
    </row>
    <row r="37" spans="1:8" x14ac:dyDescent="0.3">
      <c r="A37" s="16"/>
      <c r="B37" s="13"/>
      <c r="C37" s="13"/>
      <c r="D37" s="13">
        <f>C37-B37</f>
        <v>0</v>
      </c>
      <c r="E37" s="95"/>
      <c r="F37" s="96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90"/>
      <c r="F38" s="91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90"/>
      <c r="F39" s="91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94"/>
      <c r="F40" s="91"/>
      <c r="G40" s="7"/>
    </row>
  </sheetData>
  <mergeCells count="22">
    <mergeCell ref="E40:F40"/>
    <mergeCell ref="E39:F39"/>
    <mergeCell ref="E36:F36"/>
    <mergeCell ref="E37:F37"/>
    <mergeCell ref="E38:F38"/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8" orientation="landscape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E16" sqref="E16:F16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14</v>
      </c>
    </row>
    <row r="3" spans="1:7" x14ac:dyDescent="0.3">
      <c r="B3" s="8"/>
    </row>
    <row r="4" spans="1:7" x14ac:dyDescent="0.3">
      <c r="B4" t="s">
        <v>2</v>
      </c>
      <c r="C4" s="35">
        <f>'Accounting Statement'!C17</f>
        <v>0</v>
      </c>
      <c r="D4" t="s">
        <v>54</v>
      </c>
      <c r="E4" s="35">
        <f>'Accounting Statement'!D17</f>
        <v>0</v>
      </c>
    </row>
    <row r="6" spans="1:7" x14ac:dyDescent="0.3">
      <c r="D6" t="s">
        <v>5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7</v>
      </c>
    </row>
    <row r="10" spans="1:7" ht="15" x14ac:dyDescent="0.35">
      <c r="B10" s="18" t="s">
        <v>60</v>
      </c>
    </row>
    <row r="11" spans="1:7" s="3" customFormat="1" ht="27.6" x14ac:dyDescent="0.3">
      <c r="B11" s="4" t="s">
        <v>4</v>
      </c>
      <c r="C11" s="4" t="s">
        <v>55</v>
      </c>
      <c r="D11" s="5" t="s">
        <v>5</v>
      </c>
      <c r="E11" s="92" t="s">
        <v>1</v>
      </c>
      <c r="F11" s="93"/>
    </row>
    <row r="12" spans="1:7" s="17" customFormat="1" x14ac:dyDescent="0.3">
      <c r="A12" s="16"/>
      <c r="B12" s="13"/>
      <c r="C12" s="13"/>
      <c r="D12" s="13">
        <f>C12-B12</f>
        <v>0</v>
      </c>
      <c r="E12" s="95"/>
      <c r="F12" s="96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90"/>
      <c r="F13" s="91"/>
    </row>
    <row r="14" spans="1:7" s="11" customFormat="1" x14ac:dyDescent="0.3">
      <c r="B14" s="12"/>
      <c r="C14" s="12"/>
      <c r="D14" s="13">
        <f t="shared" si="0"/>
        <v>0</v>
      </c>
      <c r="E14" s="90"/>
      <c r="F14" s="91"/>
    </row>
    <row r="15" spans="1:7" s="11" customFormat="1" x14ac:dyDescent="0.3">
      <c r="B15" s="12"/>
      <c r="C15" s="12"/>
      <c r="D15" s="13">
        <f t="shared" si="0"/>
        <v>0</v>
      </c>
      <c r="E15" s="90"/>
      <c r="F15" s="91"/>
    </row>
    <row r="16" spans="1:7" s="11" customFormat="1" x14ac:dyDescent="0.3">
      <c r="B16" s="12"/>
      <c r="C16" s="12"/>
      <c r="D16" s="13">
        <f t="shared" si="0"/>
        <v>0</v>
      </c>
      <c r="E16" s="90"/>
      <c r="F16" s="91"/>
    </row>
    <row r="17" spans="1:8" s="11" customFormat="1" x14ac:dyDescent="0.3">
      <c r="B17" s="12"/>
      <c r="C17" s="12"/>
      <c r="D17" s="13">
        <f t="shared" si="0"/>
        <v>0</v>
      </c>
      <c r="E17" s="90"/>
      <c r="F17" s="91"/>
    </row>
    <row r="18" spans="1:8" s="11" customFormat="1" x14ac:dyDescent="0.3">
      <c r="B18" s="12"/>
      <c r="C18" s="12"/>
      <c r="D18" s="13">
        <f t="shared" si="0"/>
        <v>0</v>
      </c>
      <c r="E18" s="90"/>
      <c r="F18" s="91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94"/>
      <c r="F19" s="91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6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2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460E185F-155A-4A0D-81DB-4F839B431F71}">
  <ds:schemaRefs/>
</ds:datastoreItem>
</file>

<file path=customXml/itemProps2.xml><?xml version="1.0" encoding="utf-8"?>
<ds:datastoreItem xmlns:ds="http://schemas.openxmlformats.org/officeDocument/2006/customXml" ds:itemID="{3F1AD0D3-C2B2-41A7-8D84-5B65319295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Cleeve Parish Council</cp:lastModifiedBy>
  <cp:lastPrinted>2024-07-31T09:30:04Z</cp:lastPrinted>
  <dcterms:created xsi:type="dcterms:W3CDTF">2023-03-10T09:35:56Z</dcterms:created>
  <dcterms:modified xsi:type="dcterms:W3CDTF">2024-07-31T09:30:42Z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